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<sst xmlns="http://schemas.openxmlformats.org/spreadsheetml/2006/main" count="54" uniqueCount="54">
  <si>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</si>
  <si>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</si>
  <si>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</si>
  <si>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</si>
  <si>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</si>
  <si>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</si>
  <si>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</si>
  <si>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</si>
  <si>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</si>
  <si>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</si>
  <si>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</si>
  <si>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</si>
  <si>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</si>
  <si>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</si>
  <si>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</si>
  <si>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</si>
  <si>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</si>
  <si>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</si>
  <si>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</si>
  <si>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</si>
  <si>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</si>
  <si>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</si>
  <si>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</si>
  <si>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</si>
  <si>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</si>
  <si>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</si>
  <si>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</si>
  <si>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</si>
  <si>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</si>
  <si>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</si>
  <si>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</si>
  <si>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</si>
  <si>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</si>
  <si>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</si>
  <si>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</si>
  <si>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</si>
  <si>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</si>
  <si>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</si>
  <si>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</si>
  <si>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</si>
  <si>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</si>
  <si>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</si>
  <si>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5 этажный панельный дом</t>
  </si>
  <si>
    <t>Ремонт подъездных козырьков 4шт</t>
  </si>
  <si>
    <t>Ремонт межпанельных швов 12м</t>
  </si>
  <si>
    <t>Ремонт фасада (окраска цоколя) 340м2</t>
  </si>
  <si>
    <t>Ремонт подъезда №2,4</t>
  </si>
  <si>
    <t>Задоженность (-), переплата (+) посостоянию на 01.11.2015</t>
  </si>
  <si>
    <t xml:space="preserve">  Предлагаемый план работ и услуг по содержанию и ремонту общего имущества МКД на 2016 год по адресу:                                         Юрина, 216</t>
  </si>
  <si>
    <t>Восстановление ограждения газонов, дет.площадок 5м отказ</t>
  </si>
  <si>
    <t>Ремонт входов в подъезды 8шт отказ</t>
  </si>
  <si>
    <t>Восстановление теплоизоляции трубопровода 480м отказ</t>
  </si>
  <si>
    <t xml:space="preserve">Установка дверей на цокольные окна </t>
  </si>
  <si>
    <t>Искусствественные дорожные неровностити  2 шт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</si>
</sst>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32"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3" fillId="0" borderId="10" xfId="0" applyNumberFormat="1" applyFont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/>
      <protection/>
    </xf>
    <xf numFmtId="49" fontId="11" fillId="0" borderId="11" xfId="0" applyNumberFormat="1" applyFont="1" applyBorder="1" applyAlignment="1" applyProtection="1">
      <alignment wrapText="1" readingOrder="1"/>
      <protection/>
    </xf>
    <xf numFmtId="0" fontId="12" fillId="0" borderId="10" xfId="0" applyFont="1" applyBorder="1" applyAlignment="1" applyProtection="1">
      <alignment wrapText="1" readingOrder="1"/>
      <protection/>
    </xf>
    <xf numFmtId="0" fontId="12" fillId="0" borderId="12" xfId="0" applyFont="1" applyBorder="1" applyAlignment="1" applyProtection="1">
      <alignment wrapText="1" readingOrder="1"/>
      <protection/>
    </xf>
    <xf numFmtId="49" fontId="10" fillId="0" borderId="13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3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4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5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12" fillId="0" borderId="10" xfId="0" applyFont="1" applyFill="1" applyBorder="1" applyAlignment="1" applyProtection="1">
      <alignment wrapText="1" readingOrder="1"/>
      <protection locked="0"/>
    </xf>
    <xf numFmtId="49" fontId="14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0">
      <selection activeCell="F40" sqref="F40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49" t="s">
        <v>48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42</v>
      </c>
      <c r="D4" s="52"/>
      <c r="E4" s="52"/>
    </row>
    <row r="5" spans="2:5" ht="15">
      <c r="B5" s="9" t="s">
        <v>1</v>
      </c>
      <c r="C5" s="53">
        <v>8</v>
      </c>
      <c r="D5" s="54"/>
      <c r="E5" s="54"/>
    </row>
    <row r="6" spans="2:5" ht="15">
      <c r="B6" s="10" t="s">
        <v>2</v>
      </c>
      <c r="C6" s="53">
        <v>5756.88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9.37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9" t="s">
        <v>4</v>
      </c>
      <c r="B10" s="20" t="s">
        <v>5</v>
      </c>
      <c r="C10" s="21" t="s">
        <v>35</v>
      </c>
      <c r="D10" s="22" t="s">
        <v>6</v>
      </c>
      <c r="E10" s="21" t="s">
        <v>34</v>
      </c>
      <c r="F10" s="42" t="s">
        <v>47</v>
      </c>
    </row>
    <row r="11" spans="1:6" ht="27" customHeight="1">
      <c r="A11" s="23" t="s">
        <v>7</v>
      </c>
      <c r="B11" s="24" t="s">
        <v>33</v>
      </c>
      <c r="C11" s="25">
        <f>D11*C6</f>
        <v>26711.923199999997</v>
      </c>
      <c r="D11" s="25">
        <v>4.64</v>
      </c>
      <c r="E11" s="26">
        <f>C11*12</f>
        <v>320543.0784</v>
      </c>
      <c r="F11" s="55">
        <v>40000</v>
      </c>
    </row>
    <row r="12" spans="1:6" ht="27" customHeight="1">
      <c r="A12" s="27" t="s">
        <v>8</v>
      </c>
      <c r="B12" s="28" t="s">
        <v>9</v>
      </c>
      <c r="C12" s="26"/>
      <c r="D12" s="26"/>
      <c r="E12" s="26"/>
      <c r="F12" s="56"/>
    </row>
    <row r="13" spans="1:6" ht="18.75">
      <c r="A13" s="29" t="s">
        <v>10</v>
      </c>
      <c r="B13" s="30" t="s">
        <v>11</v>
      </c>
      <c r="C13" s="26">
        <f>0.47*C6</f>
        <v>2705.7336</v>
      </c>
      <c r="D13" s="26">
        <v>0.47</v>
      </c>
      <c r="E13" s="26">
        <f>C13*12</f>
        <v>32468.803200000002</v>
      </c>
      <c r="F13" s="56"/>
    </row>
    <row r="14" spans="1:6" ht="19.5" customHeight="1">
      <c r="A14" s="29" t="s">
        <v>12</v>
      </c>
      <c r="B14" s="30" t="s">
        <v>36</v>
      </c>
      <c r="C14" s="26">
        <v>1350</v>
      </c>
      <c r="D14" s="26">
        <f>C14/C6</f>
        <v>0.23450202192854464</v>
      </c>
      <c r="E14" s="26">
        <f>C14*12</f>
        <v>16200</v>
      </c>
      <c r="F14" s="56"/>
    </row>
    <row r="15" spans="1:6" ht="20.25" customHeight="1">
      <c r="A15" s="2" t="s">
        <v>13</v>
      </c>
      <c r="B15" s="1" t="s">
        <v>43</v>
      </c>
      <c r="C15" s="26">
        <f aca="true" t="shared" si="0" ref="C15:C22">E15/12</f>
        <v>1666.6666666666667</v>
      </c>
      <c r="D15" s="26">
        <f>C15/C6</f>
        <v>0.289508669047586</v>
      </c>
      <c r="E15" s="3">
        <v>20000</v>
      </c>
      <c r="F15" s="56"/>
    </row>
    <row r="16" spans="1:6" ht="18.75">
      <c r="A16" s="2" t="s">
        <v>14</v>
      </c>
      <c r="B16" s="1" t="s">
        <v>44</v>
      </c>
      <c r="C16" s="26">
        <f t="shared" si="0"/>
        <v>300</v>
      </c>
      <c r="D16" s="26">
        <f>C16/C6</f>
        <v>0.05211156042856547</v>
      </c>
      <c r="E16" s="3">
        <f>12*300</f>
        <v>3600</v>
      </c>
      <c r="F16" s="56"/>
    </row>
    <row r="17" spans="1:6" ht="18.75">
      <c r="A17" s="2" t="s">
        <v>15</v>
      </c>
      <c r="B17" s="1" t="s">
        <v>45</v>
      </c>
      <c r="C17" s="26">
        <f t="shared" si="0"/>
        <v>3750</v>
      </c>
      <c r="D17" s="26">
        <f>C17/C6</f>
        <v>0.6513945053570684</v>
      </c>
      <c r="E17" s="3">
        <v>45000</v>
      </c>
      <c r="F17" s="56"/>
    </row>
    <row r="18" spans="1:6" ht="18.75">
      <c r="A18" s="2" t="s">
        <v>16</v>
      </c>
      <c r="B18" s="1" t="s">
        <v>46</v>
      </c>
      <c r="C18" s="26">
        <f t="shared" si="0"/>
        <v>7433.333333333333</v>
      </c>
      <c r="D18" s="26">
        <f>C18/C6</f>
        <v>1.2912086639522333</v>
      </c>
      <c r="E18" s="3">
        <v>89200</v>
      </c>
      <c r="F18" s="56"/>
    </row>
    <row r="19" spans="1:6" ht="18.75">
      <c r="A19" s="2" t="s">
        <v>17</v>
      </c>
      <c r="B19" s="1" t="s">
        <v>50</v>
      </c>
      <c r="C19" s="26">
        <f t="shared" si="0"/>
        <v>0</v>
      </c>
      <c r="D19" s="26">
        <f>C19/C6</f>
        <v>0</v>
      </c>
      <c r="E19" s="3">
        <v>0</v>
      </c>
      <c r="F19" s="56"/>
    </row>
    <row r="20" spans="1:6" ht="21" customHeight="1">
      <c r="A20" s="2" t="s">
        <v>18</v>
      </c>
      <c r="B20" s="1" t="s">
        <v>49</v>
      </c>
      <c r="C20" s="26">
        <f t="shared" si="0"/>
        <v>0</v>
      </c>
      <c r="D20" s="26">
        <f>C20/C6</f>
        <v>0</v>
      </c>
      <c r="E20" s="3">
        <v>0</v>
      </c>
      <c r="F20" s="56"/>
    </row>
    <row r="21" spans="1:6" ht="18.75">
      <c r="A21" s="2" t="s">
        <v>19</v>
      </c>
      <c r="B21" s="1" t="s">
        <v>51</v>
      </c>
      <c r="C21" s="26">
        <f t="shared" si="0"/>
        <v>0</v>
      </c>
      <c r="D21" s="26">
        <f>C21/C6</f>
        <v>0</v>
      </c>
      <c r="E21" s="3">
        <v>0</v>
      </c>
      <c r="F21" s="56"/>
    </row>
    <row r="22" spans="1:6" ht="18.75">
      <c r="A22" s="2" t="s">
        <v>20</v>
      </c>
      <c r="B22" s="1"/>
      <c r="C22" s="26">
        <f t="shared" si="0"/>
        <v>0</v>
      </c>
      <c r="D22" s="26">
        <f>C22/C6</f>
        <v>0</v>
      </c>
      <c r="E22" s="3">
        <v>0</v>
      </c>
      <c r="F22" s="56"/>
    </row>
    <row r="23" spans="1:6" ht="18.75">
      <c r="A23" s="2" t="s">
        <v>28</v>
      </c>
      <c r="B23" s="1" t="s">
        <v>52</v>
      </c>
      <c r="C23" s="26">
        <f aca="true" t="shared" si="1" ref="C23:C28">E23/12</f>
        <v>3333.3333333333335</v>
      </c>
      <c r="D23" s="26">
        <f>C23/C6</f>
        <v>0.579017338095172</v>
      </c>
      <c r="E23" s="3">
        <v>40000</v>
      </c>
      <c r="F23" s="56"/>
    </row>
    <row r="24" spans="1:6" ht="18.75">
      <c r="A24" s="2" t="s">
        <v>39</v>
      </c>
      <c r="B24" s="1" t="s">
        <v>53</v>
      </c>
      <c r="C24" s="26">
        <f t="shared" si="1"/>
        <v>1250</v>
      </c>
      <c r="D24" s="26">
        <f>C24/C6</f>
        <v>0.21713150178568946</v>
      </c>
      <c r="E24" s="3">
        <v>15000</v>
      </c>
      <c r="F24" s="56"/>
    </row>
    <row r="25" spans="1:6" ht="18.75">
      <c r="A25" s="2"/>
      <c r="B25" s="1"/>
      <c r="C25" s="26">
        <f t="shared" si="1"/>
        <v>0</v>
      </c>
      <c r="D25" s="26">
        <f>C25/C6</f>
        <v>0</v>
      </c>
      <c r="E25" s="3"/>
      <c r="F25" s="56"/>
    </row>
    <row r="26" spans="1:6" ht="18.75">
      <c r="A26" s="2"/>
      <c r="B26" s="1"/>
      <c r="C26" s="26">
        <f t="shared" si="1"/>
        <v>0</v>
      </c>
      <c r="D26" s="26">
        <f>C26/C6</f>
        <v>0</v>
      </c>
      <c r="E26" s="3"/>
      <c r="F26" s="56"/>
    </row>
    <row r="27" spans="1:6" ht="18.75">
      <c r="A27" s="2"/>
      <c r="B27" s="1"/>
      <c r="C27" s="26">
        <f t="shared" si="1"/>
        <v>0</v>
      </c>
      <c r="D27" s="26">
        <f>C27/C6</f>
        <v>0</v>
      </c>
      <c r="E27" s="3"/>
      <c r="F27" s="56"/>
    </row>
    <row r="28" spans="1:6" ht="18.75">
      <c r="A28" s="2"/>
      <c r="B28" s="1"/>
      <c r="C28" s="26">
        <f t="shared" si="1"/>
        <v>0</v>
      </c>
      <c r="D28" s="26">
        <f>C28/C6</f>
        <v>0</v>
      </c>
      <c r="E28" s="3"/>
      <c r="F28" s="56"/>
    </row>
    <row r="29" spans="1:6" ht="18.75">
      <c r="A29" s="29"/>
      <c r="B29" s="30" t="s">
        <v>21</v>
      </c>
      <c r="C29" s="25">
        <f>C23+C22+C21+C20+C19+C18+C17+C16+C15+C14+C13+C24+C25+C26+C27+C28</f>
        <v>21789.06693333333</v>
      </c>
      <c r="D29" s="25">
        <f>D23+D22+D21+D20+D19+D18+D17+D16+D15+D14+D13+D24+D25+D26+D27+D28</f>
        <v>3.784874260594859</v>
      </c>
      <c r="E29" s="25">
        <f>E23+E22+E21+E20+E19+E18+E17+E16+E15+E14+E13+E24+E25+E26+E27+E28</f>
        <v>261468.8032</v>
      </c>
      <c r="F29" s="56"/>
    </row>
    <row r="30" spans="1:6" ht="18.75">
      <c r="A30" s="19" t="s">
        <v>22</v>
      </c>
      <c r="B30" s="31" t="s">
        <v>40</v>
      </c>
      <c r="C30" s="25">
        <f>D30*C6</f>
        <v>6908.256</v>
      </c>
      <c r="D30" s="32">
        <f>ROUND((D29+D11)/84.6*12,2)</f>
        <v>1.2</v>
      </c>
      <c r="E30" s="25">
        <f>D30*12*C6</f>
        <v>82899.072</v>
      </c>
      <c r="F30" s="56"/>
    </row>
    <row r="31" spans="1:6" ht="37.5">
      <c r="A31" s="33" t="s">
        <v>23</v>
      </c>
      <c r="B31" s="34" t="s">
        <v>24</v>
      </c>
      <c r="C31" s="25">
        <f>ROUND((C29+C11)/84.5*3.5,2)</f>
        <v>2008.92</v>
      </c>
      <c r="D31" s="25">
        <f>C31/C6</f>
        <v>0.3489598532538458</v>
      </c>
      <c r="E31" s="25">
        <f>ROUND((E29+E11)/84.5*3.5,2)</f>
        <v>24107</v>
      </c>
      <c r="F31" s="56"/>
    </row>
    <row r="32" spans="1:6" ht="56.25">
      <c r="A32" s="33" t="s">
        <v>25</v>
      </c>
      <c r="B32" s="34" t="s">
        <v>26</v>
      </c>
      <c r="C32" s="35">
        <v>0</v>
      </c>
      <c r="D32" s="26">
        <f>C32/C6</f>
        <v>0</v>
      </c>
      <c r="E32" s="35">
        <f>C32*12</f>
        <v>0</v>
      </c>
      <c r="F32" s="56"/>
    </row>
    <row r="33" spans="1:6" ht="18.75">
      <c r="A33" s="29"/>
      <c r="B33" s="34" t="s">
        <v>27</v>
      </c>
      <c r="C33" s="25"/>
      <c r="D33" s="25">
        <f>D31+D30+D29+D11+D32</f>
        <v>9.973834113848703</v>
      </c>
      <c r="E33" s="25"/>
      <c r="F33" s="57"/>
    </row>
    <row r="34" spans="1:6" ht="18.75">
      <c r="A34" s="29"/>
      <c r="B34" s="43" t="s">
        <v>38</v>
      </c>
      <c r="C34" s="44"/>
      <c r="D34" s="25">
        <f>-(F11+D36)/C6/12+D33</f>
        <v>9.37443536545258</v>
      </c>
      <c r="E34" s="25"/>
      <c r="F34" s="36"/>
    </row>
    <row r="35" spans="1:5" ht="15">
      <c r="A35" s="11"/>
      <c r="B35" s="11"/>
      <c r="C35" s="12"/>
      <c r="D35" s="12"/>
      <c r="E35" s="12"/>
    </row>
    <row r="36" spans="1:4" ht="22.5">
      <c r="A36" s="11"/>
      <c r="B36" s="37" t="s">
        <v>37</v>
      </c>
      <c r="C36" s="12"/>
      <c r="D36" s="38">
        <f>C38/100*88</f>
        <v>1408</v>
      </c>
    </row>
    <row r="37" spans="1:5" ht="15">
      <c r="A37" s="11"/>
      <c r="B37" s="11"/>
      <c r="C37" s="12"/>
      <c r="D37" s="12"/>
      <c r="E37" s="12"/>
    </row>
    <row r="38" spans="1:6" ht="18">
      <c r="A38" s="13"/>
      <c r="B38" s="14" t="s">
        <v>29</v>
      </c>
      <c r="C38" s="15">
        <f>C39+C40+C42+C43+C44+C45</f>
        <v>1600</v>
      </c>
      <c r="D38" s="16"/>
      <c r="E38" s="16"/>
      <c r="F38" s="39"/>
    </row>
    <row r="39" spans="1:6" ht="18">
      <c r="A39" s="13"/>
      <c r="B39" s="17"/>
      <c r="C39" s="18"/>
      <c r="D39" s="16"/>
      <c r="E39" s="16"/>
      <c r="F39" s="39"/>
    </row>
    <row r="40" spans="1:6" ht="18">
      <c r="A40" s="13"/>
      <c r="B40" s="17"/>
      <c r="C40" s="18"/>
      <c r="D40" s="16"/>
      <c r="E40" s="16"/>
      <c r="F40" s="39"/>
    </row>
    <row r="41" spans="1:6" ht="18">
      <c r="A41" s="13"/>
      <c r="B41" s="17" t="s">
        <v>30</v>
      </c>
      <c r="C41" s="18"/>
      <c r="D41" s="16"/>
      <c r="E41" s="16"/>
      <c r="F41" s="39"/>
    </row>
    <row r="42" spans="1:6" ht="18">
      <c r="A42" s="13"/>
      <c r="B42" s="17" t="s">
        <v>31</v>
      </c>
      <c r="C42" s="18">
        <v>600</v>
      </c>
      <c r="D42" s="16"/>
      <c r="E42" s="16"/>
      <c r="F42" s="39"/>
    </row>
    <row r="43" spans="1:6" ht="18">
      <c r="A43" s="13"/>
      <c r="B43" s="17" t="s">
        <v>32</v>
      </c>
      <c r="C43" s="18"/>
      <c r="D43" s="16"/>
      <c r="E43" s="16"/>
      <c r="F43" s="39"/>
    </row>
    <row r="44" spans="1:6" ht="18">
      <c r="A44" s="13"/>
      <c r="B44" s="17" t="s">
        <v>41</v>
      </c>
      <c r="C44" s="18">
        <v>1000</v>
      </c>
      <c r="D44" s="16"/>
      <c r="E44" s="16"/>
      <c r="F44" s="39"/>
    </row>
    <row r="45" spans="1:6" ht="18">
      <c r="A45" s="13"/>
      <c r="B45" s="17"/>
      <c r="C45" s="18"/>
      <c r="D45" s="16"/>
      <c r="E45" s="16"/>
      <c r="F45" s="39"/>
    </row>
    <row r="46" spans="1:5" ht="15">
      <c r="A46" s="11"/>
      <c r="B46" s="11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 password="CF7A" sheet="1"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2015-12-20T06:32:13Z</cp:lastPrinted>
  <dcterms:created xsi:type="dcterms:W3CDTF">2006-09-28T05:33:49Z</dcterms:created>
  <dcterms:modified xsi:type="dcterms:W3CDTF">2015-12-20T06:32:46Z</dcterms:modified>
  <cp:category/>
  <cp:version/>
  <cp:contentType/>
  <cp:contentStatus/>
</cp:coreProperties>
</file>